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 CANAVAR\Desktop\"/>
    </mc:Choice>
  </mc:AlternateContent>
  <bookViews>
    <workbookView xWindow="0" yWindow="0" windowWidth="28800" windowHeight="11535" tabRatio="707" activeTab="1"/>
  </bookViews>
  <sheets>
    <sheet name="Liste" sheetId="4" r:id="rId1"/>
    <sheet name="SINAV ANALİZİ" sheetId="5" r:id="rId2"/>
  </sheets>
  <definedNames>
    <definedName name="_xlnm.Print_Area" localSheetId="0">Liste!$A$1:$H$60</definedName>
    <definedName name="_xlnm.Print_Area" localSheetId="1">'SINAV ANALİZİ'!$C$1:$AF$74</definedName>
  </definedNames>
  <calcPr calcId="162913"/>
</workbook>
</file>

<file path=xl/calcChain.xml><?xml version="1.0" encoding="utf-8"?>
<calcChain xmlns="http://schemas.openxmlformats.org/spreadsheetml/2006/main">
  <c r="X68" i="5" l="1"/>
  <c r="Y68" i="5"/>
  <c r="F68" i="5" l="1"/>
  <c r="G68" i="5"/>
  <c r="H68" i="5"/>
  <c r="I68" i="5"/>
  <c r="J68" i="5"/>
  <c r="K68" i="5"/>
  <c r="L68" i="5"/>
  <c r="M68" i="5"/>
  <c r="N68" i="5"/>
  <c r="O68" i="5"/>
  <c r="AE39" i="5" l="1"/>
  <c r="AF39" i="5" s="1"/>
  <c r="AE40" i="5"/>
  <c r="AF40" i="5" s="1"/>
  <c r="AE41" i="5"/>
  <c r="AF41" i="5" s="1"/>
  <c r="AE42" i="5"/>
  <c r="AF42" i="5" s="1"/>
  <c r="AE43" i="5"/>
  <c r="AF43" i="5" s="1"/>
  <c r="AE44" i="5"/>
  <c r="AF44" i="5" s="1"/>
  <c r="AE45" i="5"/>
  <c r="AF45" i="5" s="1"/>
  <c r="AE46" i="5"/>
  <c r="AF46" i="5" s="1"/>
  <c r="AE47" i="5"/>
  <c r="AF47" i="5" s="1"/>
  <c r="AE48" i="5"/>
  <c r="AF48" i="5" s="1"/>
  <c r="AE49" i="5"/>
  <c r="AF49" i="5" s="1"/>
  <c r="AE50" i="5"/>
  <c r="AF50" i="5" s="1"/>
  <c r="AE51" i="5"/>
  <c r="AF51" i="5" s="1"/>
  <c r="AE52" i="5"/>
  <c r="AF52" i="5" s="1"/>
  <c r="AE53" i="5"/>
  <c r="AF53" i="5" s="1"/>
  <c r="AE54" i="5"/>
  <c r="AF54" i="5" s="1"/>
  <c r="AE55" i="5"/>
  <c r="AF55" i="5" s="1"/>
  <c r="AE56" i="5"/>
  <c r="AF56" i="5" s="1"/>
  <c r="AE57" i="5"/>
  <c r="AF57" i="5" s="1"/>
  <c r="AE58" i="5"/>
  <c r="AF58" i="5" s="1"/>
  <c r="AE59" i="5"/>
  <c r="AF59" i="5" s="1"/>
  <c r="AE60" i="5"/>
  <c r="AF60" i="5" s="1"/>
  <c r="AE61" i="5"/>
  <c r="AF61" i="5" s="1"/>
  <c r="AE62" i="5"/>
  <c r="AF62" i="5" s="1"/>
  <c r="AE63" i="5"/>
  <c r="AF63" i="5" s="1"/>
  <c r="AE64" i="5"/>
  <c r="AF64" i="5" s="1"/>
  <c r="AE65" i="5"/>
  <c r="AF65" i="5" s="1"/>
  <c r="AE66" i="5"/>
  <c r="AF66" i="5" s="1"/>
  <c r="AE67" i="5"/>
  <c r="AF67" i="5" s="1"/>
  <c r="D59" i="5"/>
  <c r="E63" i="5"/>
  <c r="AB71" i="5" l="1"/>
  <c r="AD68" i="5"/>
  <c r="AI33" i="5" s="1"/>
  <c r="AJ33" i="5" s="1"/>
  <c r="AC68" i="5"/>
  <c r="AI32" i="5" s="1"/>
  <c r="AJ32" i="5" s="1"/>
  <c r="AB68" i="5"/>
  <c r="AI31" i="5" s="1"/>
  <c r="AJ31" i="5" s="1"/>
  <c r="AA68" i="5"/>
  <c r="AI30" i="5" s="1"/>
  <c r="AJ30" i="5" s="1"/>
  <c r="Z68" i="5"/>
  <c r="AI29" i="5" s="1"/>
  <c r="AJ29" i="5" s="1"/>
  <c r="AI28" i="5"/>
  <c r="AJ28" i="5" s="1"/>
  <c r="AI27" i="5"/>
  <c r="AJ27" i="5" s="1"/>
  <c r="W68" i="5"/>
  <c r="AI26" i="5" s="1"/>
  <c r="AJ26" i="5" s="1"/>
  <c r="V68" i="5"/>
  <c r="AI25" i="5" s="1"/>
  <c r="AJ25" i="5" s="1"/>
  <c r="U68" i="5"/>
  <c r="AI24" i="5" s="1"/>
  <c r="AJ24" i="5" s="1"/>
  <c r="T68" i="5"/>
  <c r="AI23" i="5" s="1"/>
  <c r="AJ23" i="5" s="1"/>
  <c r="S68" i="5"/>
  <c r="AI22" i="5" s="1"/>
  <c r="AJ22" i="5" s="1"/>
  <c r="R68" i="5"/>
  <c r="AI21" i="5" s="1"/>
  <c r="AJ21" i="5" s="1"/>
  <c r="Q68" i="5"/>
  <c r="AI20" i="5" s="1"/>
  <c r="AJ20" i="5" s="1"/>
  <c r="P68" i="5"/>
  <c r="AI19" i="5" s="1"/>
  <c r="AJ19" i="5" s="1"/>
  <c r="AI18" i="5"/>
  <c r="AI17" i="5"/>
  <c r="AI16" i="5"/>
  <c r="AI15" i="5"/>
  <c r="AI14" i="5"/>
  <c r="AI13" i="5"/>
  <c r="AJ13" i="5" s="1"/>
  <c r="AI12" i="5"/>
  <c r="AJ12" i="5" s="1"/>
  <c r="AI11" i="5"/>
  <c r="AJ11" i="5" s="1"/>
  <c r="AI10" i="5"/>
  <c r="AJ10" i="5" s="1"/>
  <c r="AI9" i="5"/>
  <c r="AJ9" i="5" s="1"/>
  <c r="E67" i="5"/>
  <c r="D67" i="5"/>
  <c r="E66" i="5"/>
  <c r="D66" i="5"/>
  <c r="E65" i="5"/>
  <c r="D65" i="5"/>
  <c r="E64" i="5"/>
  <c r="D64" i="5"/>
  <c r="D63" i="5"/>
  <c r="E62" i="5"/>
  <c r="D62" i="5"/>
  <c r="E61" i="5"/>
  <c r="D61" i="5"/>
  <c r="E60" i="5"/>
  <c r="D60" i="5"/>
  <c r="E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AE38" i="5"/>
  <c r="AF38" i="5" s="1"/>
  <c r="E38" i="5"/>
  <c r="D38" i="5"/>
  <c r="F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C16" i="5"/>
  <c r="AH15" i="5"/>
  <c r="AC15" i="5"/>
  <c r="AH14" i="5"/>
  <c r="AH13" i="5"/>
  <c r="AH12" i="5"/>
  <c r="AH11" i="5"/>
  <c r="AH10" i="5"/>
  <c r="AH9" i="5"/>
  <c r="E6" i="5"/>
  <c r="K5" i="5"/>
  <c r="E4" i="5"/>
  <c r="K3" i="5"/>
  <c r="E3" i="5"/>
  <c r="B12" i="4"/>
  <c r="AJ14" i="5" l="1"/>
  <c r="AJ15" i="5"/>
  <c r="AJ16" i="5"/>
  <c r="AJ17" i="5"/>
  <c r="AJ18" i="5"/>
  <c r="O15" i="5"/>
  <c r="O12" i="5"/>
  <c r="O13" i="5"/>
  <c r="O11" i="5"/>
  <c r="O9" i="5"/>
  <c r="O10" i="5"/>
  <c r="R7" i="5" l="1"/>
  <c r="O16" i="5"/>
  <c r="AD5" i="5" s="1"/>
</calcChain>
</file>

<file path=xl/sharedStrings.xml><?xml version="1.0" encoding="utf-8"?>
<sst xmlns="http://schemas.openxmlformats.org/spreadsheetml/2006/main" count="72" uniqueCount="62">
  <si>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</si>
  <si>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</si>
  <si>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</si>
  <si>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</si>
  <si>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</si>
  <si>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</si>
  <si>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</si>
  <si>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</si>
  <si>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</si>
  <si>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</si>
  <si>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</si>
  <si>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</si>
  <si>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</si>
  <si>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</si>
  <si>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</si>
  <si>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</si>
  <si>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</si>
  <si>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</si>
  <si>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Gökhan AKÇAYIR</t>
  </si>
  <si>
    <t>Yapılan sınavda sınıfın genel başarı yüzdesi</t>
  </si>
  <si>
    <t>olmuştur.</t>
  </si>
  <si>
    <t>Soruların ilgili olduğu konular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</si>
  <si>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</si>
  <si>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</si>
  <si>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</si>
  <si>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www.geometriarsivi.com</t>
  </si>
  <si>
    <t>Ders</t>
  </si>
  <si>
    <t>Öğretmen</t>
  </si>
  <si>
    <t>Okul</t>
  </si>
  <si>
    <t>Öğretim Yılı</t>
  </si>
  <si>
    <t>Bilgileri Doldurunuz.</t>
  </si>
  <si>
    <t>Branşı</t>
  </si>
  <si>
    <t>Hazırlayan: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</si>
  <si>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</si>
  <si>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</si>
  <si>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</si>
  <si>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</si>
  <si>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</si>
  <si>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</si>
  <si>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</si>
  <si>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</si>
  <si>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</si>
  <si>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</si>
  <si>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Özgür ŞEREMET</t>
  </si>
  <si>
    <t>Kaynak:</t>
  </si>
  <si>
    <t>SIRA NO</t>
  </si>
  <si>
    <t>OKUL NO</t>
  </si>
  <si>
    <t>SİVAS SELÇUK ORTAOKULU SORU ANALİZİ SINAV BAŞARI DEĞERLENDİRMESİ</t>
  </si>
  <si>
    <t>www.ozgurseremet.com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</si>
  <si>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</si>
  <si>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</si>
  <si>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</si>
  <si>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Sayfa Koruma Şifresi : 12345</t>
  </si>
  <si>
    <t>Adım 2 : Aşağıdaki tabloda öğrenci no ve isim soyisimleri giriniz.</t>
  </si>
  <si>
    <t>ŞEHİT ERCAN CANAVAR MTAL</t>
  </si>
  <si>
    <t>Cemil ERTUFAN</t>
  </si>
  <si>
    <t xml:space="preserve"> : 1.Sınav</t>
  </si>
  <si>
    <t>2023-2024</t>
  </si>
  <si>
    <t>Makine ve Tasarım Teknolojisi/Makine ve Kalıp</t>
  </si>
  <si>
    <t>9/A</t>
  </si>
  <si>
    <t>Mesleki Gelişim Teknolojisi</t>
  </si>
  <si>
    <t xml:space="preserve"> : 1.Dönem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</si>
</sst>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4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'SINAV ANALİZİ'!$F$68:$AD$68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A-4AB4-A2F5-3C431D4FF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39793920"/>
        <c:axId val="139795456"/>
      </c:barChart>
      <c:catAx>
        <c:axId val="1397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397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7954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3979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'SINAV ANALİZİ'!$H$9:$H$13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'SINAV ANALİZİ'!$O$9:$O$13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2-4686-8530-B3BEA3C3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39832320"/>
        <c:axId val="139846400"/>
      </c:barChart>
      <c:catAx>
        <c:axId val="13983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39846400"/>
        <c:crosses val="autoZero"/>
        <c:auto val="1"/>
        <c:lblAlgn val="ctr"/>
        <c:lblOffset val="100"/>
        <c:noMultiLvlLbl val="0"/>
      </c:catAx>
      <c:valAx>
        <c:axId val="139846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crossAx val="13983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5155" name="Chart 44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5156" name="Grafik 2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zgurseremet.com/" TargetMode="External"/><Relationship Id="rId1" Type="http://schemas.openxmlformats.org/officeDocument/2006/relationships/hyperlink" Target="http://www.geometriarsiv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topLeftCell="A28" zoomScaleSheetLayoutView="110" workbookViewId="0">
      <selection activeCell="D53" sqref="D53"/>
    </sheetView>
  </sheetViews>
  <sheetFormatPr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85546875" style="8" customWidth="1"/>
    <col min="35" max="16384" width="9.140625" style="8"/>
  </cols>
  <sheetData>
    <row r="1" spans="1:8" ht="37.5" customHeight="1" x14ac:dyDescent="0.2">
      <c r="A1" s="54" t="s">
        <v>47</v>
      </c>
      <c r="B1" s="54"/>
      <c r="C1" s="54"/>
      <c r="D1" s="54"/>
      <c r="E1" s="54"/>
      <c r="F1" s="52"/>
    </row>
    <row r="2" spans="1:8" ht="21" customHeight="1" x14ac:dyDescent="0.2">
      <c r="A2" s="61" t="s">
        <v>49</v>
      </c>
      <c r="B2" s="61"/>
      <c r="C2" s="61"/>
      <c r="D2" s="61"/>
      <c r="E2" s="61"/>
      <c r="F2" s="52"/>
    </row>
    <row r="3" spans="1:8" ht="17.25" customHeight="1" x14ac:dyDescent="0.2">
      <c r="B3" s="60" t="s">
        <v>30</v>
      </c>
      <c r="C3" s="60"/>
      <c r="D3" s="60"/>
      <c r="F3" s="55" t="s">
        <v>32</v>
      </c>
      <c r="G3" s="55"/>
      <c r="H3" s="55"/>
    </row>
    <row r="4" spans="1:8" ht="17.25" customHeight="1" x14ac:dyDescent="0.2">
      <c r="B4" s="42" t="s">
        <v>28</v>
      </c>
      <c r="C4" s="50" t="s">
        <v>51</v>
      </c>
      <c r="D4" s="15" t="s">
        <v>54</v>
      </c>
      <c r="F4" s="56" t="s">
        <v>43</v>
      </c>
      <c r="G4" s="56"/>
      <c r="H4" s="56"/>
    </row>
    <row r="5" spans="1:8" ht="17.25" customHeight="1" x14ac:dyDescent="0.2">
      <c r="B5" s="43" t="s">
        <v>29</v>
      </c>
      <c r="C5" s="51" t="s">
        <v>51</v>
      </c>
      <c r="D5" s="15" t="s">
        <v>57</v>
      </c>
      <c r="F5" s="57" t="s">
        <v>48</v>
      </c>
      <c r="G5" s="58"/>
      <c r="H5" s="58"/>
    </row>
    <row r="6" spans="1:8" ht="17.25" customHeight="1" x14ac:dyDescent="0.2">
      <c r="B6" s="43" t="s">
        <v>24</v>
      </c>
      <c r="C6" s="51" t="s">
        <v>51</v>
      </c>
      <c r="D6" s="15" t="s">
        <v>59</v>
      </c>
      <c r="F6" s="59" t="s">
        <v>52</v>
      </c>
      <c r="G6" s="59"/>
      <c r="H6" s="59"/>
    </row>
    <row r="7" spans="1:8" ht="17.25" customHeight="1" x14ac:dyDescent="0.2">
      <c r="B7" s="43" t="s">
        <v>26</v>
      </c>
      <c r="C7" s="51" t="s">
        <v>51</v>
      </c>
      <c r="D7" s="15" t="s">
        <v>60</v>
      </c>
      <c r="F7" s="59" t="s">
        <v>44</v>
      </c>
      <c r="G7" s="59"/>
      <c r="H7" s="59"/>
    </row>
    <row r="8" spans="1:8" ht="17.25" customHeight="1" x14ac:dyDescent="0.2">
      <c r="B8" s="43" t="s">
        <v>27</v>
      </c>
      <c r="C8" s="51" t="s">
        <v>51</v>
      </c>
      <c r="D8" s="15" t="s">
        <v>55</v>
      </c>
      <c r="F8" s="56" t="s">
        <v>18</v>
      </c>
      <c r="G8" s="56"/>
      <c r="H8" s="56"/>
    </row>
    <row r="9" spans="1:8" ht="17.25" customHeight="1" x14ac:dyDescent="0.2">
      <c r="B9" s="43" t="s">
        <v>31</v>
      </c>
      <c r="C9" s="51" t="s">
        <v>51</v>
      </c>
      <c r="D9" s="15" t="s">
        <v>58</v>
      </c>
      <c r="F9" s="58" t="s">
        <v>25</v>
      </c>
      <c r="G9" s="58"/>
      <c r="H9" s="58"/>
    </row>
    <row r="10" spans="1:8" ht="17.25" customHeight="1" x14ac:dyDescent="0.2">
      <c r="B10" s="66"/>
      <c r="C10" s="66"/>
      <c r="D10" s="66"/>
    </row>
    <row r="11" spans="1:8" ht="17.25" customHeight="1" x14ac:dyDescent="0.2">
      <c r="A11" s="62" t="s">
        <v>53</v>
      </c>
      <c r="B11" s="62"/>
      <c r="C11" s="62"/>
      <c r="D11" s="62"/>
      <c r="E11" s="62"/>
    </row>
    <row r="12" spans="1:8" ht="17.25" customHeight="1" x14ac:dyDescent="0.25">
      <c r="B12" s="65" t="str">
        <f>D6&amp;"  SINIFI ÖĞRENCİ LİSTESİ"</f>
        <v>9/A  SINIFI ÖĞRENCİ LİSTESİ</v>
      </c>
      <c r="C12" s="65"/>
      <c r="D12" s="65"/>
    </row>
    <row r="13" spans="1:8" ht="17.25" customHeight="1" x14ac:dyDescent="0.2">
      <c r="B13" s="64" t="s">
        <v>0</v>
      </c>
      <c r="C13" s="64"/>
      <c r="D13" s="64"/>
    </row>
    <row r="14" spans="1:8" ht="17.25" customHeight="1" x14ac:dyDescent="0.2">
      <c r="B14" s="53" t="s">
        <v>45</v>
      </c>
      <c r="C14" s="53" t="s">
        <v>46</v>
      </c>
      <c r="D14" s="53" t="s">
        <v>5</v>
      </c>
    </row>
    <row r="15" spans="1:8" ht="17.25" customHeight="1" x14ac:dyDescent="0.2">
      <c r="B15" s="14">
        <v>1</v>
      </c>
      <c r="C15" s="17"/>
      <c r="D15" s="18"/>
    </row>
    <row r="16" spans="1:8" ht="17.25" customHeight="1" x14ac:dyDescent="0.2">
      <c r="B16" s="14">
        <v>2</v>
      </c>
      <c r="C16" s="17"/>
      <c r="D16" s="18"/>
    </row>
    <row r="17" spans="2:4" ht="17.25" customHeight="1" x14ac:dyDescent="0.2">
      <c r="B17" s="14">
        <v>3</v>
      </c>
      <c r="C17" s="17"/>
      <c r="D17" s="18"/>
    </row>
    <row r="18" spans="2:4" ht="17.25" customHeight="1" x14ac:dyDescent="0.2">
      <c r="B18" s="14">
        <v>4</v>
      </c>
      <c r="C18" s="17"/>
      <c r="D18" s="18"/>
    </row>
    <row r="19" spans="2:4" ht="17.25" customHeight="1" x14ac:dyDescent="0.2">
      <c r="B19" s="14">
        <v>5</v>
      </c>
      <c r="C19" s="17"/>
      <c r="D19" s="18"/>
    </row>
    <row r="20" spans="2:4" ht="17.25" customHeight="1" x14ac:dyDescent="0.2">
      <c r="B20" s="14">
        <v>6</v>
      </c>
      <c r="C20" s="17"/>
      <c r="D20" s="18"/>
    </row>
    <row r="21" spans="2:4" ht="17.25" customHeight="1" x14ac:dyDescent="0.2">
      <c r="B21" s="14">
        <v>7</v>
      </c>
      <c r="C21" s="17"/>
      <c r="D21" s="18"/>
    </row>
    <row r="22" spans="2:4" ht="17.25" customHeight="1" x14ac:dyDescent="0.2">
      <c r="B22" s="14">
        <v>8</v>
      </c>
      <c r="C22" s="17"/>
      <c r="D22" s="18"/>
    </row>
    <row r="23" spans="2:4" ht="17.25" customHeight="1" x14ac:dyDescent="0.2">
      <c r="B23" s="14">
        <v>9</v>
      </c>
      <c r="C23" s="17"/>
      <c r="D23" s="18"/>
    </row>
    <row r="24" spans="2:4" ht="17.25" customHeight="1" x14ac:dyDescent="0.2">
      <c r="B24" s="14">
        <v>10</v>
      </c>
      <c r="C24" s="17"/>
      <c r="D24" s="18"/>
    </row>
    <row r="25" spans="2:4" ht="17.25" customHeight="1" x14ac:dyDescent="0.2">
      <c r="B25" s="14">
        <v>11</v>
      </c>
      <c r="C25" s="17"/>
      <c r="D25" s="18"/>
    </row>
    <row r="26" spans="2:4" ht="17.25" customHeight="1" x14ac:dyDescent="0.2">
      <c r="B26" s="14">
        <v>12</v>
      </c>
      <c r="C26" s="17"/>
      <c r="D26" s="18"/>
    </row>
    <row r="27" spans="2:4" ht="17.25" customHeight="1" x14ac:dyDescent="0.2">
      <c r="B27" s="14">
        <v>13</v>
      </c>
      <c r="C27" s="17"/>
      <c r="D27" s="18"/>
    </row>
    <row r="28" spans="2:4" ht="17.25" customHeight="1" x14ac:dyDescent="0.2">
      <c r="B28" s="14">
        <v>14</v>
      </c>
      <c r="C28" s="17"/>
      <c r="D28" s="18"/>
    </row>
    <row r="29" spans="2:4" ht="17.25" customHeight="1" x14ac:dyDescent="0.2">
      <c r="B29" s="14">
        <v>15</v>
      </c>
      <c r="C29" s="17"/>
      <c r="D29" s="18"/>
    </row>
    <row r="30" spans="2:4" ht="17.25" customHeight="1" x14ac:dyDescent="0.2">
      <c r="B30" s="14">
        <v>16</v>
      </c>
      <c r="C30" s="17"/>
      <c r="D30" s="18"/>
    </row>
    <row r="31" spans="2:4" ht="17.25" customHeight="1" x14ac:dyDescent="0.2">
      <c r="B31" s="14">
        <v>17</v>
      </c>
      <c r="C31" s="17"/>
      <c r="D31" s="18"/>
    </row>
    <row r="32" spans="2:4" ht="17.25" customHeight="1" x14ac:dyDescent="0.2">
      <c r="B32" s="14">
        <v>18</v>
      </c>
      <c r="C32" s="17"/>
      <c r="D32" s="18"/>
    </row>
    <row r="33" spans="2:4" ht="17.25" customHeight="1" x14ac:dyDescent="0.2">
      <c r="B33" s="14">
        <v>19</v>
      </c>
      <c r="C33" s="17"/>
      <c r="D33" s="18"/>
    </row>
    <row r="34" spans="2:4" ht="17.25" customHeight="1" x14ac:dyDescent="0.2">
      <c r="B34" s="14">
        <v>20</v>
      </c>
      <c r="C34" s="17"/>
      <c r="D34" s="18"/>
    </row>
    <row r="35" spans="2:4" ht="17.25" customHeight="1" x14ac:dyDescent="0.2">
      <c r="B35" s="14">
        <v>21</v>
      </c>
      <c r="C35" s="17"/>
      <c r="D35" s="18"/>
    </row>
    <row r="36" spans="2:4" ht="17.25" customHeight="1" x14ac:dyDescent="0.2">
      <c r="B36" s="14">
        <v>22</v>
      </c>
      <c r="C36" s="17"/>
      <c r="D36" s="18"/>
    </row>
    <row r="37" spans="2:4" ht="17.25" customHeight="1" x14ac:dyDescent="0.2">
      <c r="B37" s="14">
        <v>23</v>
      </c>
      <c r="C37" s="17"/>
      <c r="D37" s="18"/>
    </row>
    <row r="38" spans="2:4" ht="17.25" customHeight="1" x14ac:dyDescent="0.2">
      <c r="B38" s="14">
        <v>24</v>
      </c>
      <c r="C38" s="17"/>
      <c r="D38" s="18"/>
    </row>
    <row r="39" spans="2:4" ht="17.25" customHeight="1" x14ac:dyDescent="0.2">
      <c r="B39" s="14">
        <v>25</v>
      </c>
      <c r="C39" s="17"/>
      <c r="D39" s="18"/>
    </row>
    <row r="40" spans="2:4" ht="17.25" customHeight="1" x14ac:dyDescent="0.2">
      <c r="B40" s="14">
        <v>26</v>
      </c>
      <c r="C40" s="17"/>
      <c r="D40" s="18"/>
    </row>
    <row r="41" spans="2:4" ht="17.25" customHeight="1" x14ac:dyDescent="0.2">
      <c r="B41" s="14">
        <v>27</v>
      </c>
      <c r="C41" s="17"/>
      <c r="D41" s="18"/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1:5" ht="17.25" customHeight="1" x14ac:dyDescent="0.2">
      <c r="B49" s="14">
        <v>35</v>
      </c>
      <c r="C49" s="17"/>
      <c r="D49" s="18"/>
    </row>
    <row r="50" spans="1:5" ht="17.25" customHeight="1" x14ac:dyDescent="0.2">
      <c r="B50" s="14">
        <v>36</v>
      </c>
      <c r="C50" s="17"/>
      <c r="D50" s="18"/>
    </row>
    <row r="51" spans="1:5" ht="17.25" customHeight="1" x14ac:dyDescent="0.2">
      <c r="B51" s="14">
        <v>37</v>
      </c>
      <c r="C51" s="17"/>
      <c r="D51" s="18"/>
    </row>
    <row r="52" spans="1:5" ht="17.25" customHeight="1" x14ac:dyDescent="0.2">
      <c r="B52" s="14">
        <v>38</v>
      </c>
      <c r="C52" s="17"/>
      <c r="D52" s="18"/>
    </row>
    <row r="53" spans="1:5" ht="17.25" customHeight="1" x14ac:dyDescent="0.2">
      <c r="B53" s="14">
        <v>39</v>
      </c>
      <c r="C53" s="17"/>
      <c r="D53" s="18"/>
    </row>
    <row r="54" spans="1:5" ht="17.25" customHeight="1" x14ac:dyDescent="0.2">
      <c r="B54" s="14">
        <v>40</v>
      </c>
      <c r="C54" s="17"/>
      <c r="D54" s="18"/>
    </row>
    <row r="56" spans="1:5" ht="37.5" customHeight="1" x14ac:dyDescent="0.2">
      <c r="A56" s="63" t="s">
        <v>50</v>
      </c>
      <c r="B56" s="63"/>
      <c r="C56" s="63"/>
      <c r="D56" s="63"/>
      <c r="E56" s="63"/>
    </row>
  </sheetData>
  <sheetProtection password="CA9C" sheet="1" objects="1" scenarios="1" selectLockedCells="1"/>
  <mergeCells count="15">
    <mergeCell ref="A11:E11"/>
    <mergeCell ref="A56:E5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hyperlinks>
    <hyperlink ref="F9" r:id="rId1"/>
    <hyperlink ref="F5" r:id="rId2"/>
  </hyperlinks>
  <pageMargins left="0.7" right="0.7" top="0.75" bottom="0.75" header="0.3" footer="0.3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73"/>
  <sheetViews>
    <sheetView tabSelected="1" view="pageBreakPreview" topLeftCell="A19" zoomScaleSheetLayoutView="100" workbookViewId="0">
      <selection activeCell="AF38" sqref="AF38"/>
    </sheetView>
  </sheetViews>
  <sheetFormatPr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30" width="4.425781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0" t="s">
        <v>22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7"/>
      <c r="AH2" s="131"/>
      <c r="AI2" s="131"/>
      <c r="AJ2" s="131"/>
    </row>
    <row r="3" spans="2:36" ht="15" customHeight="1" x14ac:dyDescent="0.2">
      <c r="B3" s="19"/>
      <c r="C3" s="132" t="s">
        <v>12</v>
      </c>
      <c r="D3" s="133"/>
      <c r="E3" s="134" t="str">
        <f>Liste!C4&amp;Liste!D4</f>
        <v xml:space="preserve"> : ŞEHİT ERCAN CANAVAR MTAL</v>
      </c>
      <c r="F3" s="134"/>
      <c r="G3" s="135" t="s">
        <v>15</v>
      </c>
      <c r="H3" s="135"/>
      <c r="I3" s="135"/>
      <c r="J3" s="135"/>
      <c r="K3" s="134" t="str">
        <f>Liste!C6&amp;" "&amp;Liste!D6</f>
        <v xml:space="preserve"> :  9/A</v>
      </c>
      <c r="L3" s="134"/>
      <c r="M3" s="134"/>
      <c r="N3" s="134"/>
      <c r="O3" s="134"/>
      <c r="P3" s="136"/>
      <c r="Q3" s="20"/>
      <c r="R3" s="137" t="s">
        <v>11</v>
      </c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9"/>
      <c r="AG3" s="7"/>
      <c r="AH3" s="143"/>
      <c r="AI3" s="143"/>
      <c r="AJ3" s="143"/>
    </row>
    <row r="4" spans="2:36" ht="15" customHeight="1" thickBot="1" x14ac:dyDescent="0.25">
      <c r="B4" s="19"/>
      <c r="C4" s="120" t="s">
        <v>13</v>
      </c>
      <c r="D4" s="121"/>
      <c r="E4" s="122" t="str">
        <f>Liste!C5&amp;Liste!D5</f>
        <v xml:space="preserve"> : 2023-2024</v>
      </c>
      <c r="F4" s="122"/>
      <c r="G4" s="123" t="s">
        <v>34</v>
      </c>
      <c r="H4" s="123"/>
      <c r="I4" s="123"/>
      <c r="J4" s="123"/>
      <c r="K4" s="122" t="s">
        <v>56</v>
      </c>
      <c r="L4" s="122"/>
      <c r="M4" s="122"/>
      <c r="N4" s="122"/>
      <c r="O4" s="122"/>
      <c r="P4" s="124"/>
      <c r="Q4" s="3"/>
      <c r="R4" s="140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2"/>
    </row>
    <row r="5" spans="2:36" ht="15" customHeight="1" x14ac:dyDescent="0.2">
      <c r="B5" s="19"/>
      <c r="C5" s="120" t="s">
        <v>14</v>
      </c>
      <c r="D5" s="121"/>
      <c r="E5" s="122" t="s">
        <v>61</v>
      </c>
      <c r="F5" s="122"/>
      <c r="G5" s="123" t="s">
        <v>26</v>
      </c>
      <c r="H5" s="123"/>
      <c r="I5" s="123"/>
      <c r="J5" s="123"/>
      <c r="K5" s="122" t="str">
        <f>Liste!C8&amp;" "&amp;Liste!D7</f>
        <v xml:space="preserve"> :  Mesleki Gelişim Teknolojisi</v>
      </c>
      <c r="L5" s="122"/>
      <c r="M5" s="122"/>
      <c r="N5" s="122"/>
      <c r="O5" s="122"/>
      <c r="P5" s="124"/>
      <c r="Q5" s="20"/>
      <c r="R5" s="105" t="s">
        <v>19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19" t="e">
        <f>O16</f>
        <v>#DIV/0!</v>
      </c>
      <c r="AE5" s="119"/>
      <c r="AF5" s="44" t="s">
        <v>20</v>
      </c>
      <c r="AH5" s="107" t="s">
        <v>33</v>
      </c>
      <c r="AI5" s="107"/>
      <c r="AJ5" s="107"/>
    </row>
    <row r="6" spans="2:36" ht="15" customHeight="1" thickBot="1" x14ac:dyDescent="0.25">
      <c r="B6" s="19"/>
      <c r="C6" s="108" t="s">
        <v>27</v>
      </c>
      <c r="D6" s="109"/>
      <c r="E6" s="110" t="str">
        <f>Liste!C7&amp;Liste!D8</f>
        <v xml:space="preserve"> : Cemil ERTUFAN</v>
      </c>
      <c r="F6" s="110"/>
      <c r="G6" s="111"/>
      <c r="H6" s="111"/>
      <c r="I6" s="111"/>
      <c r="J6" s="111"/>
      <c r="K6" s="110"/>
      <c r="L6" s="110"/>
      <c r="M6" s="110"/>
      <c r="N6" s="110"/>
      <c r="O6" s="110"/>
      <c r="P6" s="112"/>
      <c r="Q6" s="20"/>
      <c r="R6" s="113" t="s">
        <v>42</v>
      </c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  <c r="AH6" s="107"/>
      <c r="AI6" s="107"/>
      <c r="AJ6" s="107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6" t="str">
        <f>CONCATENATE(AJ9,AJ10,AJ11,AJ12,AJ13,AJ14,AJ15,AJ16,AJ17,AJ18,AJ19,AJ20,AJ21,AJ23,AJ24,AJ25,AJ26,AJ27,AJ28,AJ29,AJ30,AJ31,AJ32,AJ33)</f>
        <v/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  <c r="AH7" s="107"/>
      <c r="AI7" s="107"/>
      <c r="AJ7" s="107"/>
    </row>
    <row r="8" spans="2:36" ht="21" customHeight="1" x14ac:dyDescent="0.2">
      <c r="B8" s="1"/>
      <c r="C8" s="125" t="s">
        <v>21</v>
      </c>
      <c r="D8" s="126"/>
      <c r="E8" s="126"/>
      <c r="F8" s="23" t="s">
        <v>16</v>
      </c>
      <c r="G8" s="3"/>
      <c r="H8" s="127" t="s">
        <v>9</v>
      </c>
      <c r="I8" s="128"/>
      <c r="J8" s="128"/>
      <c r="K8" s="128"/>
      <c r="L8" s="128"/>
      <c r="M8" s="128"/>
      <c r="N8" s="128"/>
      <c r="O8" s="128"/>
      <c r="P8" s="129"/>
      <c r="Q8" s="21"/>
      <c r="R8" s="116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</row>
    <row r="9" spans="2:36" ht="20.100000000000001" customHeight="1" x14ac:dyDescent="0.2">
      <c r="B9" s="1"/>
      <c r="C9" s="33">
        <v>1</v>
      </c>
      <c r="D9" s="68"/>
      <c r="E9" s="68"/>
      <c r="F9" s="34"/>
      <c r="G9" s="3"/>
      <c r="H9" s="85" t="s">
        <v>35</v>
      </c>
      <c r="I9" s="86"/>
      <c r="J9" s="86"/>
      <c r="K9" s="86"/>
      <c r="L9" s="86"/>
      <c r="M9" s="86"/>
      <c r="N9" s="86"/>
      <c r="O9" s="97">
        <f>COUNTIF(AF38:AF67,"GEÇMEZ")</f>
        <v>0</v>
      </c>
      <c r="P9" s="98"/>
      <c r="Q9" s="21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  <c r="AH9" s="11" t="str">
        <f t="shared" ref="AH9:AH33" si="0">IF(D9=0,"",D9)</f>
        <v/>
      </c>
      <c r="AI9" s="12" t="str">
        <f>F68</f>
        <v xml:space="preserve"> </v>
      </c>
      <c r="AJ9" s="10" t="str">
        <f>IF(AI9&lt;50,"    * "&amp;AH9,"")</f>
        <v/>
      </c>
    </row>
    <row r="10" spans="2:36" ht="20.100000000000001" customHeight="1" x14ac:dyDescent="0.2">
      <c r="B10" s="1"/>
      <c r="C10" s="33">
        <v>2</v>
      </c>
      <c r="D10" s="68"/>
      <c r="E10" s="68"/>
      <c r="F10" s="34"/>
      <c r="G10" s="3"/>
      <c r="H10" s="85" t="s">
        <v>36</v>
      </c>
      <c r="I10" s="86"/>
      <c r="J10" s="86"/>
      <c r="K10" s="86"/>
      <c r="L10" s="86"/>
      <c r="M10" s="86"/>
      <c r="N10" s="86"/>
      <c r="O10" s="97">
        <f>COUNTIF(AF38:AF67,"GEÇER")</f>
        <v>0</v>
      </c>
      <c r="P10" s="98"/>
      <c r="Q10" s="21"/>
      <c r="R10" s="116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  <c r="AH10" s="11" t="str">
        <f t="shared" si="0"/>
        <v/>
      </c>
      <c r="AI10" s="12" t="str">
        <f>G68</f>
        <v xml:space="preserve"> </v>
      </c>
      <c r="AJ10" s="10" t="str">
        <f t="shared" ref="AJ10:AJ27" si="1">IF(AI10&lt;50,"    * "&amp;AH10,"")</f>
        <v/>
      </c>
    </row>
    <row r="11" spans="2:36" ht="20.100000000000001" customHeight="1" x14ac:dyDescent="0.2">
      <c r="B11" s="1"/>
      <c r="C11" s="33">
        <v>3</v>
      </c>
      <c r="D11" s="68"/>
      <c r="E11" s="68"/>
      <c r="F11" s="34"/>
      <c r="G11" s="3"/>
      <c r="H11" s="85" t="s">
        <v>37</v>
      </c>
      <c r="I11" s="86"/>
      <c r="J11" s="86"/>
      <c r="K11" s="86"/>
      <c r="L11" s="86"/>
      <c r="M11" s="86"/>
      <c r="N11" s="86"/>
      <c r="O11" s="97">
        <f>COUNTIF(AF38:AF67,"ORTA")</f>
        <v>0</v>
      </c>
      <c r="P11" s="98"/>
      <c r="Q11" s="21"/>
      <c r="R11" s="99" t="s">
        <v>23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H11" s="11" t="str">
        <f t="shared" si="0"/>
        <v/>
      </c>
      <c r="AI11" s="12" t="str">
        <f>H68</f>
        <v xml:space="preserve"> </v>
      </c>
      <c r="AJ11" s="10" t="str">
        <f t="shared" si="1"/>
        <v/>
      </c>
    </row>
    <row r="12" spans="2:36" ht="20.100000000000001" customHeight="1" x14ac:dyDescent="0.2">
      <c r="B12" s="1"/>
      <c r="C12" s="33">
        <v>4</v>
      </c>
      <c r="D12" s="68"/>
      <c r="E12" s="68"/>
      <c r="F12" s="34"/>
      <c r="G12" s="3"/>
      <c r="H12" s="85" t="s">
        <v>38</v>
      </c>
      <c r="I12" s="86"/>
      <c r="J12" s="86"/>
      <c r="K12" s="86"/>
      <c r="L12" s="86"/>
      <c r="M12" s="86"/>
      <c r="N12" s="86"/>
      <c r="O12" s="97">
        <f>COUNTIF(AF38:AF67,"İYİ")</f>
        <v>0</v>
      </c>
      <c r="P12" s="98"/>
      <c r="Q12" s="21"/>
      <c r="R12" s="99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1"/>
      <c r="AH12" s="11" t="str">
        <f t="shared" si="0"/>
        <v/>
      </c>
      <c r="AI12" s="12" t="str">
        <f>I68</f>
        <v xml:space="preserve"> </v>
      </c>
      <c r="AJ12" s="10" t="str">
        <f t="shared" si="1"/>
        <v/>
      </c>
    </row>
    <row r="13" spans="2:36" ht="20.100000000000001" customHeight="1" x14ac:dyDescent="0.2">
      <c r="B13" s="1"/>
      <c r="C13" s="33">
        <v>5</v>
      </c>
      <c r="D13" s="68"/>
      <c r="E13" s="68"/>
      <c r="F13" s="34"/>
      <c r="G13" s="3"/>
      <c r="H13" s="85" t="s">
        <v>39</v>
      </c>
      <c r="I13" s="86"/>
      <c r="J13" s="86"/>
      <c r="K13" s="86"/>
      <c r="L13" s="86"/>
      <c r="M13" s="86"/>
      <c r="N13" s="86"/>
      <c r="O13" s="97">
        <f>COUNTIF(AF38:AF67,"PEKİYİ")</f>
        <v>0</v>
      </c>
      <c r="P13" s="98"/>
      <c r="Q13" s="21"/>
      <c r="R13" s="99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  <c r="AH13" s="11" t="str">
        <f t="shared" si="0"/>
        <v/>
      </c>
      <c r="AI13" s="12" t="str">
        <f>J68</f>
        <v xml:space="preserve"> </v>
      </c>
      <c r="AJ13" s="10" t="str">
        <f t="shared" si="1"/>
        <v/>
      </c>
    </row>
    <row r="14" spans="2:36" ht="20.100000000000001" customHeight="1" x14ac:dyDescent="0.2">
      <c r="B14" s="1"/>
      <c r="C14" s="33">
        <v>6</v>
      </c>
      <c r="D14" s="68"/>
      <c r="E14" s="68"/>
      <c r="F14" s="34"/>
      <c r="G14" s="3"/>
      <c r="H14" s="102"/>
      <c r="I14" s="103"/>
      <c r="J14" s="103"/>
      <c r="K14" s="103"/>
      <c r="L14" s="103"/>
      <c r="M14" s="103"/>
      <c r="N14" s="103"/>
      <c r="O14" s="103"/>
      <c r="P14" s="104"/>
      <c r="Q14" s="21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1"/>
      <c r="AH14" s="11" t="str">
        <f t="shared" si="0"/>
        <v/>
      </c>
      <c r="AI14" s="12" t="str">
        <f>K68</f>
        <v xml:space="preserve"> </v>
      </c>
      <c r="AJ14" s="10" t="str">
        <f t="shared" si="1"/>
        <v/>
      </c>
    </row>
    <row r="15" spans="2:36" ht="17.25" customHeight="1" x14ac:dyDescent="0.2">
      <c r="B15" s="1"/>
      <c r="C15" s="33">
        <v>7</v>
      </c>
      <c r="D15" s="68"/>
      <c r="E15" s="68"/>
      <c r="F15" s="34"/>
      <c r="G15" s="3"/>
      <c r="H15" s="85" t="s">
        <v>10</v>
      </c>
      <c r="I15" s="86"/>
      <c r="J15" s="86"/>
      <c r="K15" s="86"/>
      <c r="L15" s="86"/>
      <c r="M15" s="86"/>
      <c r="N15" s="86"/>
      <c r="O15" s="87" t="str">
        <f>IF(COUNT(AE38:AE67)=0," ",SUM(AE38:AE67)/COUNT(AE38:AE67))</f>
        <v xml:space="preserve"> </v>
      </c>
      <c r="P15" s="88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89" t="str">
        <f>Liste!D8</f>
        <v>Cemil ERTUFAN</v>
      </c>
      <c r="AD15" s="89"/>
      <c r="AE15" s="89"/>
      <c r="AF15" s="90"/>
      <c r="AH15" s="11" t="str">
        <f t="shared" si="0"/>
        <v/>
      </c>
      <c r="AI15" s="12" t="str">
        <f>L68</f>
        <v xml:space="preserve"> </v>
      </c>
      <c r="AJ15" s="10" t="str">
        <f t="shared" si="1"/>
        <v/>
      </c>
    </row>
    <row r="16" spans="2:36" ht="20.100000000000001" customHeight="1" thickBot="1" x14ac:dyDescent="0.25">
      <c r="B16" s="1"/>
      <c r="C16" s="33">
        <v>8</v>
      </c>
      <c r="D16" s="68"/>
      <c r="E16" s="68"/>
      <c r="F16" s="34"/>
      <c r="G16" s="3"/>
      <c r="H16" s="91" t="s">
        <v>41</v>
      </c>
      <c r="I16" s="92"/>
      <c r="J16" s="92"/>
      <c r="K16" s="92"/>
      <c r="L16" s="92"/>
      <c r="M16" s="92"/>
      <c r="N16" s="92"/>
      <c r="O16" s="93" t="e">
        <f>SUM(O10:O13)/SUM(O9:O14)</f>
        <v>#DIV/0!</v>
      </c>
      <c r="P16" s="94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95" t="str">
        <f>Liste!D9</f>
        <v>Makine ve Tasarım Teknolojisi/Makine ve Kalıp</v>
      </c>
      <c r="AD16" s="95"/>
      <c r="AE16" s="95"/>
      <c r="AF16" s="96"/>
      <c r="AH16" s="11" t="str">
        <f t="shared" si="0"/>
        <v/>
      </c>
      <c r="AI16" s="12" t="str">
        <f>M68</f>
        <v xml:space="preserve"> </v>
      </c>
      <c r="AJ16" s="10" t="str">
        <f t="shared" si="1"/>
        <v/>
      </c>
    </row>
    <row r="17" spans="2:36" ht="20.100000000000001" customHeight="1" thickBot="1" x14ac:dyDescent="0.25">
      <c r="B17" s="1"/>
      <c r="C17" s="33">
        <v>9</v>
      </c>
      <c r="D17" s="68"/>
      <c r="E17" s="68"/>
      <c r="F17" s="3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/>
      </c>
      <c r="AI17" s="12" t="str">
        <f>N68</f>
        <v xml:space="preserve"> </v>
      </c>
      <c r="AJ17" s="10" t="str">
        <f t="shared" si="1"/>
        <v/>
      </c>
    </row>
    <row r="18" spans="2:36" ht="20.100000000000001" customHeight="1" x14ac:dyDescent="0.2">
      <c r="B18" s="1"/>
      <c r="C18" s="33">
        <v>10</v>
      </c>
      <c r="D18" s="68"/>
      <c r="E18" s="68"/>
      <c r="F18" s="34"/>
      <c r="G18" s="20"/>
      <c r="H18" s="82" t="s">
        <v>17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/>
      <c r="AH18" s="11" t="str">
        <f t="shared" si="0"/>
        <v/>
      </c>
      <c r="AI18" s="12" t="str">
        <f>O68</f>
        <v xml:space="preserve"> 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68"/>
      <c r="E19" s="68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P68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68"/>
      <c r="E20" s="68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Q68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68"/>
      <c r="E21" s="68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R68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68"/>
      <c r="E22" s="68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S68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68"/>
      <c r="E23" s="68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T68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68"/>
      <c r="E24" s="68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U68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68"/>
      <c r="E25" s="68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V68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68"/>
      <c r="E26" s="68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W68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68"/>
      <c r="E27" s="68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X68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68"/>
      <c r="E28" s="68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Y68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68"/>
      <c r="E29" s="68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Z68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68"/>
      <c r="E30" s="68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AA68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68"/>
      <c r="E31" s="68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AB68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68"/>
      <c r="E32" s="68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AC68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68"/>
      <c r="E33" s="68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AD68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69" t="s">
        <v>8</v>
      </c>
      <c r="D34" s="70"/>
      <c r="E34" s="71"/>
      <c r="F34" s="35">
        <f>SUM(F9:F33)</f>
        <v>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72" t="s">
        <v>0</v>
      </c>
      <c r="D36" s="73"/>
      <c r="E36" s="73"/>
      <c r="F36" s="73" t="s">
        <v>1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 t="s">
        <v>6</v>
      </c>
      <c r="AF36" s="7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75"/>
      <c r="AF37" s="77"/>
      <c r="AH37" s="11"/>
      <c r="AI37" s="12"/>
    </row>
    <row r="38" spans="2:36" ht="15" customHeight="1" x14ac:dyDescent="0.2">
      <c r="B38" s="1"/>
      <c r="C38" s="26">
        <v>1</v>
      </c>
      <c r="D38" s="41" t="str">
        <f>IF(Liste!C15=0," ",Liste!C15)</f>
        <v xml:space="preserve"> </v>
      </c>
      <c r="E38" s="41" t="str">
        <f>IF(Liste!D15=0," ",Liste!D15)</f>
        <v xml:space="preserve"> 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",IF(AE38&gt;=85,"PEKİYİ",IF(AE38&gt;=70,"İYİ",IF(AE38&gt;=55,"ORTA",IF(AE38&gt;=50,"GEÇER",IF(AE38&lt;50,"GEÇMEZ"))))))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 t="str">
        <f>IF(Liste!C16=0," ",Liste!C16)</f>
        <v xml:space="preserve"> </v>
      </c>
      <c r="E39" s="41" t="str">
        <f>IF(Liste!D16=0," ",Liste!D16)</f>
        <v xml:space="preserve"> 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ref="AE39:AE67" si="4">IF(COUNTBLANK(F39:AD39)=COLUMNS(F39:AD39)," ",IF(SUM(F39:AD39)=0,0,SUM(F39:AD39)))</f>
        <v xml:space="preserve"> </v>
      </c>
      <c r="AF39" s="40" t="str">
        <f t="shared" ref="AF39:AF67" si="5">IF(AE39=" "," ",IF(AE39&gt;=85,"PEKİYİ",IF(AE39&gt;=70,"İYİ",IF(AE39&gt;=55,"ORTA",IF(AE39&gt;=50,"GEÇER",IF(AE39&lt;50,"GEÇMEZ"))))))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 t="str">
        <f>IF(Liste!C17=0," ",Liste!C17)</f>
        <v xml:space="preserve"> </v>
      </c>
      <c r="E40" s="41" t="str">
        <f>IF(Liste!D17=0," ",Liste!D17)</f>
        <v xml:space="preserve"> 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4"/>
        <v xml:space="preserve"> </v>
      </c>
      <c r="AF40" s="40" t="str">
        <f t="shared" si="5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 t="str">
        <f>IF(Liste!C18=0," ",Liste!C18)</f>
        <v xml:space="preserve"> </v>
      </c>
      <c r="E41" s="41" t="str">
        <f>IF(Liste!D18=0," ",Liste!D18)</f>
        <v xml:space="preserve"> 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4"/>
        <v xml:space="preserve"> </v>
      </c>
      <c r="AF41" s="40" t="str">
        <f t="shared" si="5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 t="str">
        <f>IF(Liste!C19=0," ",Liste!C19)</f>
        <v xml:space="preserve"> </v>
      </c>
      <c r="E42" s="41" t="str">
        <f>IF(Liste!D19=0," ",Liste!D19)</f>
        <v xml:space="preserve"> 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4"/>
        <v xml:space="preserve"> </v>
      </c>
      <c r="AF42" s="40" t="str">
        <f t="shared" si="5"/>
        <v xml:space="preserve"> </v>
      </c>
      <c r="AH42" s="13"/>
    </row>
    <row r="43" spans="2:36" ht="15" customHeight="1" x14ac:dyDescent="0.2">
      <c r="B43" s="1"/>
      <c r="C43" s="26">
        <v>6</v>
      </c>
      <c r="D43" s="41" t="str">
        <f>IF(Liste!C20=0," ",Liste!C20)</f>
        <v xml:space="preserve"> </v>
      </c>
      <c r="E43" s="41" t="str">
        <f>IF(Liste!D20=0," ",Liste!D20)</f>
        <v xml:space="preserve"> 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4"/>
        <v xml:space="preserve"> </v>
      </c>
      <c r="AF43" s="40" t="str">
        <f t="shared" si="5"/>
        <v xml:space="preserve"> </v>
      </c>
      <c r="AH43" s="13"/>
    </row>
    <row r="44" spans="2:36" ht="15" customHeight="1" x14ac:dyDescent="0.2">
      <c r="B44" s="1"/>
      <c r="C44" s="26">
        <v>7</v>
      </c>
      <c r="D44" s="41" t="str">
        <f>IF(Liste!C21=0," ",Liste!C21)</f>
        <v xml:space="preserve"> </v>
      </c>
      <c r="E44" s="41" t="str">
        <f>IF(Liste!D21=0," ",Liste!D21)</f>
        <v xml:space="preserve"> 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4"/>
        <v xml:space="preserve"> </v>
      </c>
      <c r="AF44" s="40" t="str">
        <f t="shared" si="5"/>
        <v xml:space="preserve"> </v>
      </c>
      <c r="AH44" s="13"/>
    </row>
    <row r="45" spans="2:36" ht="15" customHeight="1" x14ac:dyDescent="0.2">
      <c r="B45" s="1"/>
      <c r="C45" s="26">
        <v>8</v>
      </c>
      <c r="D45" s="41" t="str">
        <f>IF(Liste!C22=0," ",Liste!C22)</f>
        <v xml:space="preserve"> </v>
      </c>
      <c r="E45" s="41" t="str">
        <f>IF(Liste!D22=0," ",Liste!D22)</f>
        <v xml:space="preserve"> 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4"/>
        <v xml:space="preserve"> </v>
      </c>
      <c r="AF45" s="40" t="str">
        <f t="shared" si="5"/>
        <v xml:space="preserve"> </v>
      </c>
      <c r="AH45" s="13"/>
    </row>
    <row r="46" spans="2:36" ht="15" customHeight="1" x14ac:dyDescent="0.2">
      <c r="B46" s="1"/>
      <c r="C46" s="26">
        <v>9</v>
      </c>
      <c r="D46" s="41" t="str">
        <f>IF(Liste!C23=0," ",Liste!C23)</f>
        <v xml:space="preserve"> </v>
      </c>
      <c r="E46" s="41" t="str">
        <f>IF(Liste!D23=0," ",Liste!D23)</f>
        <v xml:space="preserve"> 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4"/>
        <v xml:space="preserve"> </v>
      </c>
      <c r="AF46" s="40" t="str">
        <f t="shared" si="5"/>
        <v xml:space="preserve"> </v>
      </c>
      <c r="AH46" s="13"/>
    </row>
    <row r="47" spans="2:36" ht="15" customHeight="1" x14ac:dyDescent="0.2">
      <c r="B47" s="1"/>
      <c r="C47" s="26">
        <v>10</v>
      </c>
      <c r="D47" s="41" t="str">
        <f>IF(Liste!C24=0," ",Liste!C24)</f>
        <v xml:space="preserve"> </v>
      </c>
      <c r="E47" s="41" t="str">
        <f>IF(Liste!D24=0," ",Liste!D24)</f>
        <v xml:space="preserve"> 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4"/>
        <v xml:space="preserve"> </v>
      </c>
      <c r="AF47" s="40" t="str">
        <f t="shared" si="5"/>
        <v xml:space="preserve"> </v>
      </c>
      <c r="AH47" s="13"/>
    </row>
    <row r="48" spans="2:36" ht="15" customHeight="1" x14ac:dyDescent="0.2">
      <c r="B48" s="1"/>
      <c r="C48" s="26">
        <v>11</v>
      </c>
      <c r="D48" s="41" t="str">
        <f>IF(Liste!C25=0," ",Liste!C25)</f>
        <v xml:space="preserve"> </v>
      </c>
      <c r="E48" s="41" t="str">
        <f>IF(Liste!D25=0," ",Liste!D25)</f>
        <v xml:space="preserve"> 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4"/>
        <v xml:space="preserve"> </v>
      </c>
      <c r="AF48" s="40" t="str">
        <f t="shared" si="5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 t="str">
        <f>IF(Liste!C26=0," ",Liste!C26)</f>
        <v xml:space="preserve"> </v>
      </c>
      <c r="E49" s="41" t="str">
        <f>IF(Liste!D26=0," ",Liste!D26)</f>
        <v xml:space="preserve"> 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4"/>
        <v xml:space="preserve"> </v>
      </c>
      <c r="AF49" s="40" t="str">
        <f t="shared" si="5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4"/>
        <v xml:space="preserve"> </v>
      </c>
      <c r="AF50" s="40" t="str">
        <f t="shared" si="5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4"/>
        <v xml:space="preserve"> </v>
      </c>
      <c r="AF51" s="40" t="str">
        <f t="shared" si="5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4"/>
        <v xml:space="preserve"> </v>
      </c>
      <c r="AF52" s="40" t="str">
        <f t="shared" si="5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4"/>
        <v xml:space="preserve"> </v>
      </c>
      <c r="AF53" s="40" t="str">
        <f t="shared" si="5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4"/>
        <v xml:space="preserve"> </v>
      </c>
      <c r="AF54" s="40" t="str">
        <f t="shared" si="5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4"/>
        <v xml:space="preserve"> </v>
      </c>
      <c r="AF55" s="40" t="str">
        <f t="shared" si="5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4"/>
        <v xml:space="preserve"> </v>
      </c>
      <c r="AF56" s="40" t="str">
        <f t="shared" si="5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4"/>
        <v xml:space="preserve"> </v>
      </c>
      <c r="AF57" s="40" t="str">
        <f t="shared" si="5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4"/>
        <v xml:space="preserve"> </v>
      </c>
      <c r="AF58" s="40" t="str">
        <f t="shared" si="5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4"/>
        <v xml:space="preserve"> </v>
      </c>
      <c r="AF59" s="40" t="str">
        <f t="shared" si="5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4"/>
        <v xml:space="preserve"> </v>
      </c>
      <c r="AF60" s="40" t="str">
        <f t="shared" si="5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4"/>
        <v xml:space="preserve"> </v>
      </c>
      <c r="AF61" s="40" t="str">
        <f t="shared" si="5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4"/>
        <v xml:space="preserve"> </v>
      </c>
      <c r="AF62" s="40" t="str">
        <f t="shared" si="5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4"/>
        <v xml:space="preserve"> </v>
      </c>
      <c r="AF63" s="40" t="str">
        <f t="shared" si="5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4"/>
        <v xml:space="preserve"> </v>
      </c>
      <c r="AF64" s="40" t="str">
        <f t="shared" si="5"/>
        <v xml:space="preserve"> </v>
      </c>
      <c r="AH64" s="9"/>
    </row>
    <row r="65" spans="2:33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4"/>
        <v xml:space="preserve"> </v>
      </c>
      <c r="AF65" s="40" t="str">
        <f t="shared" si="5"/>
        <v xml:space="preserve"> </v>
      </c>
    </row>
    <row r="66" spans="2:33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4"/>
        <v xml:space="preserve"> </v>
      </c>
      <c r="AF66" s="40" t="str">
        <f t="shared" si="5"/>
        <v xml:space="preserve"> </v>
      </c>
    </row>
    <row r="67" spans="2:33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4"/>
        <v xml:space="preserve"> </v>
      </c>
      <c r="AF67" s="40" t="str">
        <f t="shared" si="5"/>
        <v xml:space="preserve"> </v>
      </c>
    </row>
    <row r="68" spans="2:33" ht="24.95" customHeight="1" thickBot="1" x14ac:dyDescent="0.25">
      <c r="B68" s="1"/>
      <c r="C68" s="78" t="s">
        <v>7</v>
      </c>
      <c r="D68" s="79"/>
      <c r="E68" s="79"/>
      <c r="F68" s="49" t="str">
        <f>IF(F9=0," ",((SUM(F38:F67)/COUNT(F38:F67))*100)/F9)</f>
        <v xml:space="preserve"> </v>
      </c>
      <c r="G68" s="49" t="str">
        <f>IF(F10=0," ",((SUM(G38:G67)/COUNT(G38:G67))*100)/F10)</f>
        <v xml:space="preserve"> </v>
      </c>
      <c r="H68" s="49" t="str">
        <f>IF(F11=0," ",((SUM(H38:H67)/COUNT(H38:H67))*100)/F11)</f>
        <v xml:space="preserve"> </v>
      </c>
      <c r="I68" s="49" t="str">
        <f>IF(F12=0," ",((SUM(I38:I67)/COUNT(I38:I67))*100)/F12)</f>
        <v xml:space="preserve"> </v>
      </c>
      <c r="J68" s="49" t="str">
        <f>IF(F13=0," ",((SUM(J38:J67)/COUNT(J38:J67))*100)/F13)</f>
        <v xml:space="preserve"> </v>
      </c>
      <c r="K68" s="49" t="str">
        <f>IF(F14=0," ",((SUM(K38:K67)/COUNT(K38:K67))*100)/F14)</f>
        <v xml:space="preserve"> </v>
      </c>
      <c r="L68" s="49" t="str">
        <f>IF(F15=0," ",((SUM(L38:L67)/COUNT(L38:L67))*100)/F15)</f>
        <v xml:space="preserve"> </v>
      </c>
      <c r="M68" s="49" t="str">
        <f>IF(F16=0," ",((SUM(M38:M67)/COUNT(M38:M67))*100)/F16)</f>
        <v xml:space="preserve"> </v>
      </c>
      <c r="N68" s="49" t="str">
        <f>IF(F17=0," ",((SUM(N38:N67)/COUNT(N38:N67))*100)/F17)</f>
        <v xml:space="preserve"> </v>
      </c>
      <c r="O68" s="49" t="str">
        <f>IF(F18=0," ",((SUM(O38:O67)/COUNT(O38:O67))*100)/F18)</f>
        <v xml:space="preserve"> </v>
      </c>
      <c r="P68" s="49" t="str">
        <f>IF(F19=0," ",((SUM(P38:P67)/COUNT(P38:P67))*100)/F19)</f>
        <v xml:space="preserve"> </v>
      </c>
      <c r="Q68" s="49" t="str">
        <f>IF(F20=0," ",((SUM(Q38:Q67)/COUNT(Q38:Q67))*100)/F20)</f>
        <v xml:space="preserve"> </v>
      </c>
      <c r="R68" s="49" t="str">
        <f>IF(F21=0," ",((SUM(R38:R67)/COUNT(R38:R67))*100)/F21)</f>
        <v xml:space="preserve"> </v>
      </c>
      <c r="S68" s="49" t="str">
        <f>IF(F22=0," ",((SUM(S38:S67)/COUNT(S38:S67))*100)/F22)</f>
        <v xml:space="preserve"> </v>
      </c>
      <c r="T68" s="49" t="str">
        <f>IF(F23=0," ",((SUM(T38:T67)/COUNT(T38:T67))*100)/F23)</f>
        <v xml:space="preserve"> </v>
      </c>
      <c r="U68" s="49" t="str">
        <f>IF(F24=0," ",((SUM(U38:U67)/COUNT(U38:U67))*100)/F24)</f>
        <v xml:space="preserve"> </v>
      </c>
      <c r="V68" s="49" t="str">
        <f>IF(F25=0," ",((SUM(V38:V67)/COUNT(V38:V67))*100)/F25)</f>
        <v xml:space="preserve"> </v>
      </c>
      <c r="W68" s="49" t="str">
        <f>IF(F26=0," ",((SUM(W38:W67)/COUNT(W38:W67))*100)/F26)</f>
        <v xml:space="preserve"> </v>
      </c>
      <c r="X68" s="49" t="str">
        <f>IF(F27=0," ",((SUM(X38:X67)/COUNT(X38:X67))*100)/F27)</f>
        <v xml:space="preserve"> </v>
      </c>
      <c r="Y68" s="49" t="str">
        <f>IF(F28=0," ",((SUM(Y38:Y67)/COUNT(Y38:Y67))*100)/F28)</f>
        <v xml:space="preserve"> </v>
      </c>
      <c r="Z68" s="49" t="str">
        <f>IF(F29=0," ",((SUM(Z38:Z67)/COUNT(Z38:Z67))*100)/F29)</f>
        <v xml:space="preserve"> </v>
      </c>
      <c r="AA68" s="49" t="str">
        <f>IF(F30=0," ",((SUM(AA38:AA67)/COUNT(AA38:AA67))*100)/F30)</f>
        <v xml:space="preserve"> </v>
      </c>
      <c r="AB68" s="49" t="str">
        <f>IF(F31=0," ",((SUM(AB38:AB67)/COUNT(AB38:AB67))*100)/F31)</f>
        <v xml:space="preserve"> </v>
      </c>
      <c r="AC68" s="49" t="str">
        <f>IF(F32=0," ",((SUM(AC38:AC67)/COUNT(AC38:AC67))*100)/F32)</f>
        <v xml:space="preserve"> </v>
      </c>
      <c r="AD68" s="49" t="str">
        <f>IF(F33=0," ",((SUM(AD38:AD67)/COUNT(AD38:AD67))*100)/F33)</f>
        <v xml:space="preserve"> </v>
      </c>
      <c r="AE68" s="24"/>
      <c r="AF68" s="24"/>
    </row>
    <row r="69" spans="2:3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3" x14ac:dyDescent="0.2">
      <c r="Y71" s="36"/>
      <c r="Z71" s="36"/>
      <c r="AA71" s="36"/>
      <c r="AB71" s="80">
        <f ca="1">TODAY()</f>
        <v>45122</v>
      </c>
      <c r="AC71" s="80"/>
      <c r="AD71" s="80"/>
      <c r="AE71" s="80"/>
      <c r="AF71" s="80"/>
      <c r="AG71" s="36"/>
    </row>
    <row r="72" spans="2:33" x14ac:dyDescent="0.2">
      <c r="Y72" s="38"/>
      <c r="Z72" s="38"/>
      <c r="AA72" s="38"/>
      <c r="AB72" s="81" t="s">
        <v>55</v>
      </c>
      <c r="AC72" s="81"/>
      <c r="AD72" s="81"/>
      <c r="AE72" s="81"/>
      <c r="AF72" s="81"/>
      <c r="AG72" s="38"/>
    </row>
    <row r="73" spans="2:33" x14ac:dyDescent="0.2">
      <c r="Y73" s="37"/>
      <c r="Z73" s="37"/>
      <c r="AA73" s="37"/>
      <c r="AB73" s="67" t="s">
        <v>40</v>
      </c>
      <c r="AC73" s="67"/>
      <c r="AD73" s="67"/>
      <c r="AE73" s="67"/>
      <c r="AF73" s="67"/>
      <c r="AG73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73:AF73"/>
    <mergeCell ref="D31:E31"/>
    <mergeCell ref="D32:E32"/>
    <mergeCell ref="D33:E33"/>
    <mergeCell ref="C34:E34"/>
    <mergeCell ref="C36:E36"/>
    <mergeCell ref="F36:AD36"/>
    <mergeCell ref="AE36:AE37"/>
    <mergeCell ref="AF36:AF37"/>
    <mergeCell ref="C68:E68"/>
    <mergeCell ref="AB71:AF71"/>
    <mergeCell ref="AB72:AF72"/>
  </mergeCells>
  <conditionalFormatting sqref="AF38:AF67">
    <cfRule type="cellIs" dxfId="3" priority="1" operator="equal">
      <formula>"GEÇMEZ"</formula>
    </cfRule>
  </conditionalFormatting>
  <conditionalFormatting sqref="F68:O68">
    <cfRule type="cellIs" dxfId="2" priority="4" stopIfTrue="1" operator="lessThan">
      <formula>50</formula>
    </cfRule>
  </conditionalFormatting>
  <conditionalFormatting sqref="F68:AD68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Liste</vt:lpstr>
      <vt:lpstr>SINAV ANALİZİ</vt:lpstr>
      <vt:lpstr>Liste!Yazdırma_Alanı</vt:lpstr>
      <vt:lpstr>'SINAV ANALİZİ'!Yazdırma_Alanı</vt:lpstr>
    </vt:vector>
  </TitlesOfParts>
  <Company>Alternatif Bilgisayar Ltd. Şti.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 CANAVAR</cp:lastModifiedBy>
  <cp:lastPrinted>2023-04-11T13:35:48Z</cp:lastPrinted>
  <dcterms:created xsi:type="dcterms:W3CDTF">2008-11-23T18:25:14Z</dcterms:created>
  <dcterms:modified xsi:type="dcterms:W3CDTF">2023-07-15T09:40:07Z</dcterms:modified>
</cp:coreProperties>
</file>